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<sst xmlns="http://schemas.openxmlformats.org/spreadsheetml/2006/main" count="35" uniqueCount="33">
  <si>
    <t>Budget National Institute of Health (NIH)</t>
  </si>
  <si>
    <t>Title of Project/Grant</t>
  </si>
  <si>
    <t>04/01/2019-03/31/2021</t>
  </si>
  <si>
    <r>
      <rPr>
        <b/>
        <u/>
      </rPr>
      <t>Year 1</t>
    </r>
    <r>
      <t xml:space="preserve"> (4/1/19-3/31/2020)</t>
    </r>
  </si>
  <si>
    <r>
      <rPr>
        <b/>
        <u/>
      </rPr>
      <t>Year 2</t>
    </r>
    <r>
      <t xml:space="preserve"> (4/1/2020-3/31/2021)</t>
    </r>
  </si>
  <si>
    <r>
      <rPr>
        <b/>
        <u/>
      </rPr>
      <t>Year 3</t>
    </r>
    <r>
      <t xml:space="preserve"> (4/1/2021-3/31/2022</t>
    </r>
  </si>
  <si>
    <t>Total</t>
  </si>
  <si>
    <t>PI Name</t>
  </si>
  <si>
    <t>Summer Salary (based on two summer months)</t>
  </si>
  <si>
    <t>Institutional Base Salary (change to reflect PI's salary)</t>
  </si>
  <si>
    <t>Fringe 34.70%</t>
  </si>
  <si>
    <t>Other Personnel</t>
  </si>
  <si>
    <t xml:space="preserve">Fringe 8.00% </t>
  </si>
  <si>
    <t>Fringe 8.00%</t>
  </si>
  <si>
    <t>Graduate Students</t>
  </si>
  <si>
    <t>Number of Graduate Students</t>
  </si>
  <si>
    <t>Months</t>
  </si>
  <si>
    <t>Stipend</t>
  </si>
  <si>
    <t>Total Salaries and Wages</t>
  </si>
  <si>
    <t>Total Fringe</t>
  </si>
  <si>
    <t>Total Salaries and Fringe</t>
  </si>
  <si>
    <t>Equipment (Anything over $5,000)</t>
  </si>
  <si>
    <t>Computer/Laptop</t>
  </si>
  <si>
    <t>Materials and Supplies</t>
  </si>
  <si>
    <t>Stationary, Notebooks, Pens</t>
  </si>
  <si>
    <t>Other Direct Costs</t>
  </si>
  <si>
    <t>Service Contract</t>
  </si>
  <si>
    <t>Total Direct Costs</t>
  </si>
  <si>
    <t>Indirect Costs @ 53.2% of S&amp;W</t>
  </si>
  <si>
    <t>Total Costs</t>
  </si>
  <si>
    <t>Notes:</t>
  </si>
  <si>
    <t>34.7% fringe is used for all full-time faculty/staff at MC</t>
  </si>
  <si>
    <t>8% fringe is used for all Part-time faculty/staff and students (undergraduate/graduate)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</si>
</sst>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&quot;$&quot;#,##0"/>
    <numFmt numFmtId="165" formatCode="#,##0.000"/>
  </numFmts>
  <fonts count="7">
    <font>
      <sz val="10.0"/>
      <color rgb="FF000000"/>
      <name val="Arial"/>
    </font>
    <font/>
    <font>
      <b/>
      <u/>
    </font>
    <font>
      <b/>
      <u/>
    </font>
    <font>
      <b/>
      <u/>
    </font>
    <font>
      <b/>
    </font>
    <font>
      <b/>
      <u/>
    </font>
  </fonts>
  <fills count="4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</fills>
  <borders count="1">
    <border/>
  </borders>
  <cellStyleXfs count="1">
    <xf borderId="0" fillId="0" fontId="0" numFmtId="0" applyAlignment="1" applyFont="1"/>
  </cellStyleXfs>
  <cellXfs count="14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0" fontId="2" numFmtId="0" xfId="0" applyAlignment="1" applyFont="1">
      <alignment readingOrder="0" shrinkToFit="0" wrapText="1"/>
    </xf>
    <xf borderId="0" fillId="0" fontId="3" numFmtId="0" xfId="0" applyAlignment="1" applyFont="1">
      <alignment readingOrder="0"/>
    </xf>
    <xf borderId="0" fillId="0" fontId="1" numFmtId="10" xfId="0" applyAlignment="1" applyFont="1" applyNumberFormat="1">
      <alignment readingOrder="0"/>
    </xf>
    <xf borderId="0" fillId="0" fontId="1" numFmtId="164" xfId="0" applyFont="1" applyNumberFormat="1"/>
    <xf borderId="0" fillId="0" fontId="1" numFmtId="164" xfId="0" applyAlignment="1" applyFont="1" applyNumberFormat="1">
      <alignment readingOrder="0"/>
    </xf>
    <xf borderId="0" fillId="0" fontId="1" numFmtId="165" xfId="0" applyAlignment="1" applyFont="1" applyNumberFormat="1">
      <alignment readingOrder="0"/>
    </xf>
    <xf borderId="0" fillId="0" fontId="1" numFmtId="4" xfId="0" applyAlignment="1" applyFont="1" applyNumberFormat="1">
      <alignment readingOrder="0"/>
    </xf>
    <xf borderId="0" fillId="0" fontId="4" numFmtId="0" xfId="0" applyAlignment="1" applyFont="1">
      <alignment readingOrder="0"/>
    </xf>
    <xf borderId="0" fillId="0" fontId="1" numFmtId="0" xfId="0" applyAlignment="1" applyFont="1">
      <alignment readingOrder="0" shrinkToFit="0" wrapText="1"/>
    </xf>
    <xf borderId="0" fillId="2" fontId="1" numFmtId="0" xfId="0" applyAlignment="1" applyFill="1" applyFont="1">
      <alignment readingOrder="0"/>
    </xf>
    <xf borderId="0" fillId="3" fontId="5" numFmtId="164" xfId="0" applyFill="1" applyFont="1" applyNumberFormat="1"/>
    <xf borderId="0" fillId="3" fontId="6" numFmtId="164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75"/>
  <cols>
    <col customWidth="1" min="1" max="1" width="45.86"/>
    <col customWidth="1" min="4" max="4" width="22.57"/>
    <col customWidth="1" min="5" max="5" width="25.14"/>
    <col customWidth="1" min="6" max="6" width="23.71"/>
  </cols>
  <sheetData>
    <row r="1">
      <c r="A1" s="1" t="s">
        <v>0</v>
      </c>
    </row>
    <row r="2">
      <c r="A2" s="2" t="s">
        <v>1</v>
      </c>
    </row>
    <row r="3">
      <c r="A3" s="1" t="s">
        <v>2</v>
      </c>
    </row>
    <row r="4">
      <c r="A4" s="1"/>
    </row>
    <row r="5">
      <c r="D5" s="1" t="s">
        <v>3</v>
      </c>
      <c r="E5" s="1" t="s">
        <v>4</v>
      </c>
      <c r="F5" s="1" t="s">
        <v>5</v>
      </c>
      <c r="H5" s="3" t="s">
        <v>6</v>
      </c>
    </row>
    <row r="6">
      <c r="A6" s="3" t="s">
        <v>7</v>
      </c>
    </row>
    <row r="7">
      <c r="A7" s="1" t="s">
        <v>8</v>
      </c>
      <c r="B7" s="4">
        <f>sum(2/9)</f>
        <v>0.2222222222</v>
      </c>
      <c r="D7" s="5">
        <f>sum(B8)*B7</f>
        <v>11111.11111</v>
      </c>
      <c r="E7" s="5">
        <f>sum(B8)*B7</f>
        <v>11111.11111</v>
      </c>
      <c r="F7" s="5">
        <f>sum(B8)*B7</f>
        <v>11111.11111</v>
      </c>
    </row>
    <row r="8">
      <c r="A8" s="1" t="s">
        <v>9</v>
      </c>
      <c r="B8" s="6">
        <v>50000.0</v>
      </c>
      <c r="H8" s="5">
        <f>sum(D7+E7+F7)</f>
        <v>33333.33333</v>
      </c>
    </row>
    <row r="9">
      <c r="A9" s="1" t="s">
        <v>10</v>
      </c>
      <c r="B9" s="7">
        <v>0.347</v>
      </c>
      <c r="D9" s="5">
        <f>sum(D7)*B9</f>
        <v>3855.555556</v>
      </c>
      <c r="E9" s="5">
        <f>sum(E7)*B9</f>
        <v>3855.555556</v>
      </c>
      <c r="F9" s="5">
        <f>sum(F7)*(B9)</f>
        <v>3855.555556</v>
      </c>
      <c r="H9" s="5">
        <f>sum(D9+E9+F9)</f>
        <v>11566.66667</v>
      </c>
    </row>
    <row r="11">
      <c r="A11" s="3" t="s">
        <v>11</v>
      </c>
      <c r="D11" s="6">
        <v>14000.0</v>
      </c>
      <c r="E11" s="6">
        <v>14000.0</v>
      </c>
      <c r="F11" s="6">
        <v>14000.0</v>
      </c>
      <c r="H11" s="5">
        <f t="shared" ref="H11:H12" si="1">sum(D11:F11)</f>
        <v>42000</v>
      </c>
    </row>
    <row r="12">
      <c r="A12" s="1" t="s">
        <v>12</v>
      </c>
      <c r="B12" s="8">
        <v>0.08</v>
      </c>
      <c r="D12" s="5">
        <f>sum(D11)*B12</f>
        <v>1120</v>
      </c>
      <c r="E12" s="5">
        <f>sum(E11)*B12</f>
        <v>1120</v>
      </c>
      <c r="F12" s="5">
        <f>sum(F11)*B12</f>
        <v>1120</v>
      </c>
      <c r="H12" s="5">
        <f t="shared" si="1"/>
        <v>3360</v>
      </c>
    </row>
    <row r="14">
      <c r="A14" s="9" t="s">
        <v>11</v>
      </c>
      <c r="D14" s="6">
        <v>37000.0</v>
      </c>
      <c r="E14" s="6">
        <v>37000.0</v>
      </c>
      <c r="F14" s="6">
        <v>37000.0</v>
      </c>
      <c r="H14" s="5">
        <f t="shared" ref="H14:H15" si="2">sum(D14:F14)</f>
        <v>111000</v>
      </c>
    </row>
    <row r="15">
      <c r="A15" s="1" t="s">
        <v>13</v>
      </c>
      <c r="B15" s="1">
        <v>0.08</v>
      </c>
      <c r="D15" s="5">
        <f>sum(D14)*B15</f>
        <v>2960</v>
      </c>
      <c r="E15" s="5">
        <f>sum(E14)*B15</f>
        <v>2960</v>
      </c>
      <c r="F15" s="5">
        <f>sum(F14)*B15</f>
        <v>2960</v>
      </c>
      <c r="H15" s="5">
        <f t="shared" si="2"/>
        <v>8880</v>
      </c>
    </row>
    <row r="16">
      <c r="A16" s="1"/>
      <c r="B16" s="1"/>
    </row>
    <row r="17">
      <c r="A17" s="3" t="s">
        <v>14</v>
      </c>
      <c r="B17" s="1"/>
    </row>
    <row r="18">
      <c r="A18" s="1" t="s">
        <v>15</v>
      </c>
      <c r="B18" s="1">
        <v>1.0</v>
      </c>
      <c r="D18" s="5">
        <f>sum(B18)*B19*B20</f>
        <v>10800</v>
      </c>
      <c r="E18" s="5">
        <f>sum(B18*B19*B20)</f>
        <v>10800</v>
      </c>
      <c r="F18" s="5">
        <f>sum(B18*B19*B20)</f>
        <v>10800</v>
      </c>
      <c r="H18" s="5">
        <f>sum(D18:F18)</f>
        <v>32400</v>
      </c>
    </row>
    <row r="19">
      <c r="A19" s="1" t="s">
        <v>16</v>
      </c>
      <c r="B19" s="1">
        <v>9.0</v>
      </c>
    </row>
    <row r="20">
      <c r="A20" s="1" t="s">
        <v>17</v>
      </c>
      <c r="B20" s="6">
        <v>1200.0</v>
      </c>
    </row>
    <row r="21">
      <c r="A21" s="1" t="s">
        <v>13</v>
      </c>
      <c r="B21" s="1">
        <v>0.08</v>
      </c>
      <c r="D21" s="5">
        <f>sum(D18)*B21</f>
        <v>864</v>
      </c>
      <c r="E21" s="5">
        <f>sum(E18)*B21</f>
        <v>864</v>
      </c>
      <c r="F21" s="5">
        <f>sum(F18)*B21</f>
        <v>864</v>
      </c>
      <c r="H21" s="5">
        <f>sum(D21:F21)</f>
        <v>2592</v>
      </c>
    </row>
    <row r="22">
      <c r="A22" s="1"/>
      <c r="B22" s="1"/>
    </row>
    <row r="23">
      <c r="A23" s="1" t="s">
        <v>18</v>
      </c>
      <c r="B23" s="1"/>
      <c r="D23" s="5">
        <f t="shared" ref="D23:F23" si="3">sum(D7+D11+D14+D18)</f>
        <v>72911.11111</v>
      </c>
      <c r="E23" s="5">
        <f t="shared" si="3"/>
        <v>72911.11111</v>
      </c>
      <c r="F23" s="5">
        <f t="shared" si="3"/>
        <v>72911.11111</v>
      </c>
      <c r="H23" s="5">
        <f t="shared" ref="H23:H24" si="5">sum(D23:F23)</f>
        <v>218733.3333</v>
      </c>
    </row>
    <row r="24">
      <c r="A24" s="1" t="s">
        <v>19</v>
      </c>
      <c r="B24" s="1"/>
      <c r="D24" s="5">
        <f t="shared" ref="D24:F24" si="4">sum(D9+D12+D15+D21)</f>
        <v>8799.555556</v>
      </c>
      <c r="E24" s="5">
        <f t="shared" si="4"/>
        <v>8799.555556</v>
      </c>
      <c r="F24" s="5">
        <f t="shared" si="4"/>
        <v>8799.555556</v>
      </c>
      <c r="H24" s="5">
        <f t="shared" si="5"/>
        <v>26398.66667</v>
      </c>
    </row>
    <row r="25">
      <c r="A25" s="1" t="s">
        <v>20</v>
      </c>
      <c r="B25" s="1"/>
      <c r="D25" s="5">
        <f t="shared" ref="D25:F25" si="6">sum(D23:D24)</f>
        <v>81710.66667</v>
      </c>
      <c r="E25" s="5">
        <f t="shared" si="6"/>
        <v>81710.66667</v>
      </c>
      <c r="F25" s="5">
        <f t="shared" si="6"/>
        <v>81710.66667</v>
      </c>
      <c r="H25" s="5">
        <f>sum(H23:H24)</f>
        <v>245132</v>
      </c>
    </row>
    <row r="26">
      <c r="A26" s="1"/>
      <c r="B26" s="1"/>
    </row>
    <row r="27">
      <c r="A27" s="3" t="s">
        <v>21</v>
      </c>
    </row>
    <row r="28">
      <c r="A28" s="1" t="s">
        <v>22</v>
      </c>
      <c r="D28" s="6">
        <v>5000.0</v>
      </c>
      <c r="E28" s="6"/>
      <c r="H28" s="5">
        <f>sum(D28:E28)</f>
        <v>5000</v>
      </c>
    </row>
    <row r="30">
      <c r="A30" s="3" t="s">
        <v>23</v>
      </c>
    </row>
    <row r="31">
      <c r="A31" s="1" t="s">
        <v>24</v>
      </c>
      <c r="D31" s="6">
        <v>2000.0</v>
      </c>
      <c r="E31" s="6">
        <v>2000.0</v>
      </c>
      <c r="F31" s="6">
        <v>2000.0</v>
      </c>
      <c r="H31" s="5">
        <f>sum(D31:F31)</f>
        <v>6000</v>
      </c>
    </row>
    <row r="33">
      <c r="A33" s="3" t="s">
        <v>25</v>
      </c>
    </row>
    <row r="34">
      <c r="A34" s="10" t="s">
        <v>26</v>
      </c>
      <c r="D34" s="6">
        <v>58110.0</v>
      </c>
      <c r="E34" s="6">
        <v>3890.0</v>
      </c>
      <c r="F34" s="6">
        <v>3890.0</v>
      </c>
      <c r="H34" s="5">
        <f>sum(D34:F34)</f>
        <v>65890</v>
      </c>
    </row>
    <row r="35">
      <c r="A35" s="11"/>
      <c r="D35" s="6"/>
      <c r="E35" s="6"/>
    </row>
    <row r="37">
      <c r="A37" s="1" t="s">
        <v>27</v>
      </c>
      <c r="D37" s="5">
        <f t="shared" ref="D37:F37" si="7">sum(D25:D36)</f>
        <v>146820.6667</v>
      </c>
      <c r="E37" s="5">
        <f t="shared" si="7"/>
        <v>87600.66667</v>
      </c>
      <c r="F37" s="5">
        <f t="shared" si="7"/>
        <v>87600.66667</v>
      </c>
      <c r="H37" s="12">
        <f t="shared" ref="H37:H38" si="8">sum(D37:F37)</f>
        <v>322022</v>
      </c>
    </row>
    <row r="38">
      <c r="A38" s="1" t="s">
        <v>28</v>
      </c>
      <c r="B38" s="1">
        <v>0.532</v>
      </c>
      <c r="D38" s="5">
        <f>sum(D25)*B38</f>
        <v>43470.07467</v>
      </c>
      <c r="E38" s="5">
        <f>sum(E25)*B38</f>
        <v>43470.07467</v>
      </c>
      <c r="F38" s="5">
        <f>sum(F25)*B38</f>
        <v>43470.07467</v>
      </c>
      <c r="H38" s="5">
        <f t="shared" si="8"/>
        <v>130410.224</v>
      </c>
    </row>
    <row r="39">
      <c r="A39" s="1" t="s">
        <v>29</v>
      </c>
      <c r="D39" s="5">
        <f t="shared" ref="D39:F39" si="9">sum(D37:D38)</f>
        <v>190290.7413</v>
      </c>
      <c r="E39" s="5">
        <f t="shared" si="9"/>
        <v>131070.7413</v>
      </c>
      <c r="F39" s="5">
        <f t="shared" si="9"/>
        <v>131070.7413</v>
      </c>
      <c r="H39" s="13">
        <f>sum(H37:H38)</f>
        <v>452432.224</v>
      </c>
    </row>
    <row r="42">
      <c r="A42" s="3" t="s">
        <v>30</v>
      </c>
    </row>
    <row r="43">
      <c r="A43" s="1" t="s">
        <v>31</v>
      </c>
    </row>
    <row r="44">
      <c r="A44" s="10" t="s">
        <v>32</v>
      </c>
    </row>
  </sheetData>
  <printOptions gridLines="1" horizontalCentered="1"/>
  <pageMargins bottom="0.75" footer="0.0" header="0.0" left="0.7" right="0.7" top="0.75"/>
  <pageSetup fitToHeight="0" cellComments="atEnd" orientation="landscape" pageOrder="overThenDown"/>
  <drawing r:id="rId1"/>
</worksheet>
</file>